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a2qa-cfs-usr2.fin.be.ch\usr2\UserHomes\fdnj\Z_Systems\RedirectedFolders\Desktop\"/>
    </mc:Choice>
  </mc:AlternateContent>
  <xr:revisionPtr revIDLastSave="0" documentId="14_{0F0398EB-591D-4334-9D9F-1B5DB0CC2FF3}" xr6:coauthVersionLast="47" xr6:coauthVersionMax="47" xr10:uidLastSave="{00000000-0000-0000-0000-000000000000}"/>
  <bookViews>
    <workbookView xWindow="-120" yWindow="-120" windowWidth="29040" windowHeight="17640" activeTab="2" xr2:uid="{00000000-000D-0000-FFFF-FFFF00000000}"/>
  </bookViews>
  <sheets>
    <sheet name="Ertragsanteil Leibrente" sheetId="1" r:id="rId1"/>
    <sheet name="Berechnung" sheetId="4" r:id="rId2"/>
    <sheet name="Grundlagen" sheetId="3" r:id="rId3"/>
  </sheets>
  <definedNames>
    <definedName name="Ausgangs_Jahr">Grundlagen!$B$18</definedName>
    <definedName name="DbsRendite">Grundlagen!$B$4:$G$43</definedName>
    <definedName name="Ertrags_Anteil">Berechnung!$C$14</definedName>
    <definedName name="GültigeJahre">OFFSET(Ausgangs_Jahr,,,COUNT(Grundlagen!$C$18:$C$43))</definedName>
    <definedName name="SteuerJahr">'Ertragsanteil Leibrente'!$C$11</definedName>
    <definedName name="Zuschlag">Grundlagen!$D$55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D55" i="3" a="1"/>
  <c r="D55" i="3" s="1"/>
  <c r="E14" i="3" s="1"/>
  <c r="F14" i="3" s="1"/>
  <c r="G14" i="3" s="1"/>
  <c r="E20" i="3"/>
  <c r="E21" i="3"/>
  <c r="E22" i="3"/>
  <c r="E23" i="3"/>
  <c r="E24" i="3"/>
  <c r="E25" i="3"/>
  <c r="E26" i="3"/>
  <c r="E27" i="3"/>
  <c r="E28" i="3"/>
  <c r="E29" i="3"/>
  <c r="F29" i="3" s="1"/>
  <c r="G29" i="3" s="1"/>
  <c r="E30" i="3"/>
  <c r="E31" i="3"/>
  <c r="E32" i="3"/>
  <c r="E33" i="3"/>
  <c r="F33" i="3" s="1"/>
  <c r="G33" i="3" s="1"/>
  <c r="E34" i="3"/>
  <c r="E35" i="3"/>
  <c r="E36" i="3"/>
  <c r="E37" i="3"/>
  <c r="F37" i="3" s="1"/>
  <c r="G37" i="3" s="1"/>
  <c r="E38" i="3"/>
  <c r="E39" i="3"/>
  <c r="E40" i="3"/>
  <c r="E41" i="3"/>
  <c r="F41" i="3" s="1"/>
  <c r="G41" i="3" s="1"/>
  <c r="E42" i="3"/>
  <c r="E43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3" i="3"/>
  <c r="D14" i="3"/>
  <c r="E18" i="3" l="1"/>
  <c r="E17" i="3"/>
  <c r="F17" i="3" s="1"/>
  <c r="G17" i="3" s="1"/>
  <c r="E19" i="3"/>
  <c r="F19" i="3" s="1"/>
  <c r="G19" i="3" s="1"/>
  <c r="F25" i="3"/>
  <c r="G25" i="3" s="1"/>
  <c r="F21" i="3"/>
  <c r="G21" i="3" s="1"/>
  <c r="F34" i="3"/>
  <c r="G34" i="3" s="1"/>
  <c r="F42" i="3"/>
  <c r="G42" i="3" s="1"/>
  <c r="F38" i="3"/>
  <c r="G38" i="3" s="1"/>
  <c r="F30" i="3"/>
  <c r="G30" i="3" s="1"/>
  <c r="F26" i="3"/>
  <c r="G26" i="3" s="1"/>
  <c r="F22" i="3"/>
  <c r="G22" i="3" s="1"/>
  <c r="F18" i="3"/>
  <c r="G18" i="3" s="1"/>
  <c r="F40" i="3"/>
  <c r="G40" i="3" s="1"/>
  <c r="F36" i="3"/>
  <c r="G36" i="3" s="1"/>
  <c r="F32" i="3"/>
  <c r="G32" i="3" s="1"/>
  <c r="F28" i="3"/>
  <c r="G28" i="3" s="1"/>
  <c r="F24" i="3"/>
  <c r="G24" i="3" s="1"/>
  <c r="F20" i="3"/>
  <c r="G20" i="3" s="1"/>
  <c r="F43" i="3"/>
  <c r="G43" i="3" s="1"/>
  <c r="F39" i="3"/>
  <c r="G39" i="3" s="1"/>
  <c r="F35" i="3"/>
  <c r="G35" i="3" s="1"/>
  <c r="F31" i="3"/>
  <c r="G31" i="3" s="1"/>
  <c r="F27" i="3"/>
  <c r="G27" i="3" s="1"/>
  <c r="F23" i="3"/>
  <c r="G23" i="3" s="1"/>
  <c r="E13" i="3"/>
  <c r="F13" i="3" s="1"/>
  <c r="E16" i="3"/>
  <c r="F16" i="3" s="1"/>
  <c r="G16" i="3" s="1"/>
  <c r="E15" i="3"/>
  <c r="F15" i="3" s="1"/>
  <c r="G15" i="3" s="1"/>
  <c r="G13" i="3" l="1"/>
  <c r="C4" i="4"/>
  <c r="C5" i="4" s="1"/>
  <c r="C6" i="4" s="1"/>
  <c r="C10" i="4" s="1"/>
  <c r="C11" i="4" s="1"/>
  <c r="C7" i="4" l="1"/>
  <c r="C8" i="4" s="1"/>
  <c r="C12" i="4" s="1"/>
  <c r="C13" i="4" s="1"/>
  <c r="C14" i="4" s="1"/>
  <c r="C20" i="1" s="1"/>
  <c r="C2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<sst xmlns="http://schemas.openxmlformats.org/spreadsheetml/2006/main" count="32" uniqueCount="28">
  <si>
    <t>Zuschlag</t>
  </si>
  <si>
    <t>r - relativ</t>
  </si>
  <si>
    <t>r - absolut</t>
  </si>
  <si>
    <t>1+r</t>
  </si>
  <si>
    <t>(1+r)^22</t>
  </si>
  <si>
    <t>(1+r)^22-1</t>
  </si>
  <si>
    <t>(1+r)^23</t>
  </si>
  <si>
    <t>r</t>
  </si>
  <si>
    <t>22*r*(1+r)^23</t>
  </si>
  <si>
    <t>*100%</t>
  </si>
  <si>
    <t>Ertragsanteil</t>
  </si>
  <si>
    <t>Zähler</t>
  </si>
  <si>
    <t>Nenner</t>
  </si>
  <si>
    <t>Steuerjahr:</t>
  </si>
  <si>
    <t>Bruchrechnung</t>
  </si>
  <si>
    <t>1-Bruchrechnung</t>
  </si>
  <si>
    <t>Steuerbarer Ertragsanteil:</t>
  </si>
  <si>
    <t>Järliche Zahlung</t>
  </si>
  <si>
    <t>Nr.</t>
  </si>
  <si>
    <t>Jahr</t>
  </si>
  <si>
    <t>Auswahl</t>
  </si>
  <si>
    <t>Jahre</t>
  </si>
  <si>
    <t>Renditen</t>
  </si>
  <si>
    <t>Annualisiert</t>
  </si>
  <si>
    <t>Grösse in %</t>
  </si>
  <si>
    <t>Absolut</t>
  </si>
  <si>
    <t>https://data.snb.ch</t>
  </si>
  <si>
    <t>3 Übrige Leistungen (Ausländische Versicherungen, Leibrenten nach OR, Verpfründung)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</si>
</sst>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&quot;€&quot;_-;\-* #,##0\ &quot;€&quot;_-;_-* &quot;-&quot;\ &quot;€&quot;_-;_-@_-"/>
    <numFmt numFmtId="165" formatCode="_-* #,##0.00\ _€_-;\-* #,##0.00\ _€_-;_-* &quot;-&quot;??\ _€_-;_-@_-"/>
    <numFmt numFmtId="166" formatCode="_-* #,##0.00;\-* #,##0.00;_-* &quot;-&quot;??;_-@_-"/>
    <numFmt numFmtId="167" formatCode="&quot;CHF&quot;* #,##0.00"/>
    <numFmt numFmtId="168" formatCode="0.0000"/>
    <numFmt numFmtId="169" formatCode="0.00000000000000"/>
  </numFmts>
  <fonts count="22" x14ac:knownFonts="1">
    <font>
      <sz val="11"/>
      <color theme="1"/>
      <name val="Arial"/>
      <family val="2"/>
      <scheme val="minor"/>
    </font>
    <font>
      <sz val="10.5"/>
      <color theme="1"/>
      <name val="Arial"/>
      <family val="2"/>
    </font>
    <font>
      <sz val="18"/>
      <color theme="3"/>
      <name val="Arial"/>
      <family val="2"/>
      <scheme val="major"/>
    </font>
    <font>
      <sz val="10.5"/>
      <color theme="1"/>
      <name val="Arial"/>
      <family val="2"/>
      <scheme val="minor"/>
    </font>
    <font>
      <b/>
      <sz val="10.5"/>
      <color rgb="FF3F3F3F"/>
      <name val="Arial"/>
      <family val="2"/>
      <scheme val="major"/>
    </font>
    <font>
      <i/>
      <sz val="10.5"/>
      <color rgb="FF7F7F7F"/>
      <name val="Arial"/>
      <family val="2"/>
      <scheme val="minor"/>
    </font>
    <font>
      <sz val="10.5"/>
      <color rgb="FFFA7D00"/>
      <name val="Arial"/>
      <family val="2"/>
      <scheme val="minor"/>
    </font>
    <font>
      <sz val="10.5"/>
      <color rgb="FFFF0000"/>
      <name val="Arial"/>
      <family val="2"/>
      <scheme val="minor"/>
    </font>
    <font>
      <b/>
      <sz val="10.5"/>
      <color theme="0"/>
      <name val="Arial"/>
      <family val="2"/>
      <scheme val="minor"/>
    </font>
    <font>
      <b/>
      <sz val="10.5"/>
      <color theme="1"/>
      <name val="Arial"/>
      <family val="2"/>
      <scheme val="minor"/>
    </font>
    <font>
      <b/>
      <sz val="15"/>
      <color theme="1"/>
      <name val="Arial"/>
      <family val="2"/>
      <scheme val="major"/>
    </font>
    <font>
      <b/>
      <sz val="13"/>
      <name val="Arial"/>
      <family val="2"/>
      <scheme val="major"/>
    </font>
    <font>
      <b/>
      <sz val="11"/>
      <name val="Arial"/>
      <family val="3"/>
      <scheme val="major"/>
    </font>
    <font>
      <sz val="10.5"/>
      <color theme="0"/>
      <name val="Arial"/>
      <family val="2"/>
      <scheme val="minor"/>
    </font>
    <font>
      <u/>
      <sz val="10.5"/>
      <color theme="1"/>
      <name val="Arial"/>
      <family val="2"/>
      <scheme val="minor"/>
    </font>
    <font>
      <sz val="10.5"/>
      <color theme="6" tint="-0.24994659260841701"/>
      <name val="Arial"/>
      <family val="2"/>
      <scheme val="minor"/>
    </font>
    <font>
      <sz val="10.5"/>
      <color theme="8"/>
      <name val="Arial"/>
      <family val="2"/>
      <scheme val="minor"/>
    </font>
    <font>
      <sz val="10.5"/>
      <color theme="9"/>
      <name val="Arial"/>
      <family val="2"/>
      <scheme val="minor"/>
    </font>
    <font>
      <b/>
      <sz val="10.5"/>
      <color theme="8"/>
      <name val="Arial"/>
      <family val="2"/>
      <scheme val="maj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70C0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9">
    <xf numFmtId="0" fontId="0" fillId="0" borderId="0"/>
    <xf numFmtId="165" fontId="1" fillId="0" borderId="0" applyFont="0" applyFill="0" applyBorder="0" applyAlignment="0" applyProtection="0"/>
    <xf numFmtId="166" fontId="3" fillId="0" borderId="0" applyFill="0" applyBorder="0" applyAlignment="0" applyProtection="0"/>
    <xf numFmtId="167" fontId="3" fillId="0" borderId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Alignment="0" applyProtection="0"/>
    <xf numFmtId="0" fontId="12" fillId="0" borderId="0" applyNumberFormat="0" applyFill="0" applyAlignment="0" applyProtection="0"/>
    <xf numFmtId="0" fontId="12" fillId="0" borderId="0" applyNumberFormat="0" applyFill="0" applyAlignment="0" applyProtection="0"/>
    <xf numFmtId="0" fontId="15" fillId="29" borderId="0" applyNumberFormat="0" applyBorder="0" applyAlignment="0" applyProtection="0"/>
    <xf numFmtId="0" fontId="17" fillId="31" borderId="0" applyNumberFormat="0" applyBorder="0" applyAlignment="0" applyProtection="0"/>
    <xf numFmtId="0" fontId="16" fillId="30" borderId="0" applyNumberFormat="0" applyBorder="0" applyAlignment="0" applyProtection="0"/>
    <xf numFmtId="0" fontId="3" fillId="32" borderId="1" applyNumberFormat="0" applyAlignment="0" applyProtection="0"/>
    <xf numFmtId="0" fontId="4" fillId="2" borderId="2" applyNumberFormat="0" applyAlignment="0" applyProtection="0"/>
    <xf numFmtId="0" fontId="18" fillId="2" borderId="1" applyNumberFormat="0" applyAlignment="0" applyProtection="0"/>
    <xf numFmtId="0" fontId="6" fillId="0" borderId="3" applyNumberFormat="0" applyFill="0" applyAlignment="0" applyProtection="0"/>
    <xf numFmtId="0" fontId="8" fillId="3" borderId="4" applyNumberFormat="0" applyAlignment="0" applyProtection="0"/>
    <xf numFmtId="0" fontId="7" fillId="0" borderId="0" applyNumberFormat="0" applyFill="0" applyBorder="0" applyAlignment="0" applyProtection="0"/>
    <xf numFmtId="0" fontId="3" fillId="28" borderId="5" applyNumberFormat="0" applyAlignment="0" applyProtection="0"/>
    <xf numFmtId="0" fontId="5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13" fillId="27" borderId="0" applyNumberFormat="0" applyBorder="0" applyAlignment="0" applyProtection="0"/>
    <xf numFmtId="4" fontId="3" fillId="0" borderId="0" applyFont="0" applyFill="0" applyBorder="0" applyProtection="0"/>
    <xf numFmtId="9" fontId="19" fillId="0" borderId="0" applyFont="0" applyFill="0" applyBorder="0" applyAlignment="0" applyProtection="0"/>
  </cellStyleXfs>
  <cellXfs count="31">
    <xf numFmtId="0" fontId="0" fillId="0" borderId="0" xfId="0"/>
    <xf numFmtId="10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0" fillId="0" borderId="0" xfId="0" quotePrefix="1"/>
    <xf numFmtId="9" fontId="20" fillId="0" borderId="0" xfId="0" applyNumberFormat="1" applyFont="1"/>
    <xf numFmtId="0" fontId="3" fillId="32" borderId="1" xfId="13"/>
    <xf numFmtId="9" fontId="20" fillId="0" borderId="0" xfId="48" applyNumberFormat="1" applyFont="1"/>
    <xf numFmtId="3" fontId="3" fillId="32" borderId="1" xfId="47" applyNumberFormat="1" applyFill="1" applyBorder="1"/>
    <xf numFmtId="3" fontId="9" fillId="0" borderId="6" xfId="21" applyNumberFormat="1"/>
    <xf numFmtId="0" fontId="0" fillId="30" borderId="7" xfId="0" applyFill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21" fillId="0" borderId="8" xfId="0" applyFont="1" applyBorder="1"/>
    <xf numFmtId="0" fontId="21" fillId="0" borderId="9" xfId="0" applyFont="1" applyBorder="1"/>
    <xf numFmtId="0" fontId="21" fillId="0" borderId="10" xfId="0" applyFont="1" applyBorder="1"/>
    <xf numFmtId="10" fontId="0" fillId="0" borderId="7" xfId="48" applyNumberFormat="1" applyFont="1" applyBorder="1"/>
    <xf numFmtId="10" fontId="0" fillId="0" borderId="8" xfId="0" applyNumberFormat="1" applyBorder="1"/>
    <xf numFmtId="10" fontId="3" fillId="32" borderId="9" xfId="13" applyNumberFormat="1" applyBorder="1"/>
    <xf numFmtId="10" fontId="0" fillId="0" borderId="9" xfId="0" applyNumberFormat="1" applyBorder="1"/>
    <xf numFmtId="10" fontId="0" fillId="0" borderId="9" xfId="48" applyNumberFormat="1" applyFont="1" applyBorder="1"/>
    <xf numFmtId="168" fontId="0" fillId="0" borderId="9" xfId="0" applyNumberFormat="1" applyBorder="1"/>
    <xf numFmtId="10" fontId="3" fillId="32" borderId="10" xfId="13" applyNumberFormat="1" applyBorder="1"/>
    <xf numFmtId="10" fontId="0" fillId="0" borderId="10" xfId="0" applyNumberFormat="1" applyBorder="1"/>
    <xf numFmtId="10" fontId="0" fillId="0" borderId="10" xfId="48" applyNumberFormat="1" applyFont="1" applyBorder="1"/>
    <xf numFmtId="168" fontId="0" fillId="0" borderId="10" xfId="0" applyNumberFormat="1" applyBorder="1"/>
    <xf numFmtId="0" fontId="20" fillId="0" borderId="0" xfId="0" applyFont="1"/>
    <xf numFmtId="0" fontId="0" fillId="0" borderId="11" xfId="0" applyBorder="1"/>
    <xf numFmtId="10" fontId="3" fillId="32" borderId="11" xfId="13" applyNumberFormat="1" applyBorder="1"/>
    <xf numFmtId="0" fontId="14" fillId="0" borderId="0" xfId="22"/>
  </cellXfs>
  <cellStyles count="49">
    <cellStyle name="20 % - Akzent1" xfId="24" builtinId="30" customBuiltin="1"/>
    <cellStyle name="20 % - Akzent2" xfId="28" builtinId="34" customBuiltin="1"/>
    <cellStyle name="20 % - Akzent3" xfId="32" builtinId="38" customBuiltin="1"/>
    <cellStyle name="20 % - Akzent4" xfId="36" builtinId="42" customBuiltin="1"/>
    <cellStyle name="20 % - Akzent5" xfId="40" builtinId="46" customBuiltin="1"/>
    <cellStyle name="20 % - Akzent6" xfId="44" builtinId="50" customBuiltin="1"/>
    <cellStyle name="40 % - Akzent1" xfId="25" builtinId="31" customBuiltin="1"/>
    <cellStyle name="40 % - Akzent2" xfId="29" builtinId="35" customBuiltin="1"/>
    <cellStyle name="40 % - Akzent3" xfId="33" builtinId="39" customBuiltin="1"/>
    <cellStyle name="40 % - Akzent4" xfId="37" builtinId="43" customBuiltin="1"/>
    <cellStyle name="40 % - Akzent5" xfId="41" builtinId="47" customBuiltin="1"/>
    <cellStyle name="40 % - Akzent6" xfId="45" builtinId="51" customBuiltin="1"/>
    <cellStyle name="60 % - Akzent1" xfId="26" builtinId="32" customBuiltin="1"/>
    <cellStyle name="60 % - Akzent2" xfId="30" builtinId="36" customBuiltin="1"/>
    <cellStyle name="60 % - Akzent3" xfId="34" builtinId="40" customBuiltin="1"/>
    <cellStyle name="60 % - Akzent4" xfId="38" builtinId="44" customBuiltin="1"/>
    <cellStyle name="60 % - Akzent5" xfId="42" builtinId="48" customBuiltin="1"/>
    <cellStyle name="60 % - Akzent6" xfId="46" builtinId="52" customBuiltin="1"/>
    <cellStyle name="Akzent1" xfId="23" builtinId="29" customBuiltin="1"/>
    <cellStyle name="Akzent2" xfId="27" builtinId="33" customBuiltin="1"/>
    <cellStyle name="Akzent3" xfId="31" builtinId="37" customBuiltin="1"/>
    <cellStyle name="Akzent4" xfId="35" builtinId="41" customBuiltin="1"/>
    <cellStyle name="Akzent5" xfId="39" builtinId="45" customBuiltin="1"/>
    <cellStyle name="Akzent6" xfId="43" builtinId="49" customBuiltin="1"/>
    <cellStyle name="Ausgabe" xfId="14" builtinId="21" customBuiltin="1"/>
    <cellStyle name="Berechnung" xfId="15" builtinId="22" customBuiltin="1"/>
    <cellStyle name="Dezimal [0]" xfId="2" builtinId="6" customBuiltin="1"/>
    <cellStyle name="Eingabe" xfId="13" builtinId="20" customBuiltin="1"/>
    <cellStyle name="Ergebnis" xfId="21" builtinId="25" customBuiltin="1"/>
    <cellStyle name="Erklärender Text" xfId="20" builtinId="53" hidden="1" customBuiltin="1"/>
    <cellStyle name="Gut" xfId="10" builtinId="26" customBuiltin="1"/>
    <cellStyle name="Komma" xfId="1" builtinId="3" hidden="1"/>
    <cellStyle name="Komma" xfId="47" builtinId="3" customBuiltin="1"/>
    <cellStyle name="Link" xfId="22" builtinId="8" customBuiltin="1"/>
    <cellStyle name="Neutral" xfId="12" builtinId="28" customBuiltin="1"/>
    <cellStyle name="Notiz" xfId="19" builtinId="10" customBuiltin="1"/>
    <cellStyle name="Prozent" xfId="48" builtinId="5"/>
    <cellStyle name="Schlecht" xfId="11" builtinId="27" customBuiltin="1"/>
    <cellStyle name="Standard" xfId="0" builtinId="0" customBuiltin="1"/>
    <cellStyle name="Überschrift" xfId="5" builtinId="15" hidde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9" builtinId="19" customBuiltin="1"/>
    <cellStyle name="Verknüpfte Zelle" xfId="16" builtinId="24" hidden="1" customBuiltin="1"/>
    <cellStyle name="Währung" xfId="3" builtinId="4" customBuiltin="1"/>
    <cellStyle name="Währung [0]" xfId="4" builtinId="7" hidden="1"/>
    <cellStyle name="Warnender Text" xfId="18" builtinId="11" hidden="1" customBuiltin="1"/>
    <cellStyle name="Zelle überprüfen" xfId="17" builtinId="23" hidden="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Kanton Bern">
      <a:dk1>
        <a:sysClr val="windowText" lastClr="000000"/>
      </a:dk1>
      <a:lt1>
        <a:sysClr val="window" lastClr="FFFFFF"/>
      </a:lt1>
      <a:dk2>
        <a:srgbClr val="63737B"/>
      </a:dk2>
      <a:lt2>
        <a:srgbClr val="B1B9BD"/>
      </a:lt2>
      <a:accent1>
        <a:srgbClr val="3C505A"/>
      </a:accent1>
      <a:accent2>
        <a:srgbClr val="96D7F0"/>
      </a:accent2>
      <a:accent3>
        <a:srgbClr val="A0C7A0"/>
      </a:accent3>
      <a:accent4>
        <a:srgbClr val="E1D2C6"/>
      </a:accent4>
      <a:accent5>
        <a:srgbClr val="644B41"/>
      </a:accent5>
      <a:accent6>
        <a:srgbClr val="EA161F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data.snb.c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5"/>
  <sheetViews>
    <sheetView view="pageLayout" zoomScale="120" zoomScaleNormal="100" zoomScalePageLayoutView="120" workbookViewId="0">
      <selection activeCell="B2" sqref="B2"/>
    </sheetView>
  </sheetViews>
  <sheetFormatPr baseColWidth="10" defaultRowHeight="14.25" x14ac:dyDescent="0.2"/>
  <cols>
    <col min="1" max="1" width="6.5" customWidth="1"/>
    <col min="2" max="2" width="29.875" customWidth="1"/>
    <col min="3" max="3" width="17.125" bestFit="1" customWidth="1"/>
    <col min="4" max="8" width="11.625" customWidth="1"/>
  </cols>
  <sheetData>
    <row r="2" spans="2:3" ht="15" x14ac:dyDescent="0.25">
      <c r="B2" s="27" t="s">
        <v>27</v>
      </c>
    </row>
    <row r="11" spans="2:3" x14ac:dyDescent="0.2">
      <c r="B11" t="s">
        <v>13</v>
      </c>
      <c r="C11" s="6">
        <v>2025</v>
      </c>
    </row>
    <row r="13" spans="2:3" x14ac:dyDescent="0.2">
      <c r="B13" t="s">
        <v>17</v>
      </c>
      <c r="C13" s="8">
        <v>20000</v>
      </c>
    </row>
    <row r="20" spans="2:3" ht="15" x14ac:dyDescent="0.25">
      <c r="B20" s="5" t="s">
        <v>10</v>
      </c>
      <c r="C20" s="7">
        <f>Ertrags_Anteil</f>
        <v>0.06</v>
      </c>
    </row>
    <row r="24" spans="2:3" ht="15" thickBot="1" x14ac:dyDescent="0.25">
      <c r="B24" t="s">
        <v>16</v>
      </c>
      <c r="C24" s="9">
        <f>ROUND((C13*C20),0)</f>
        <v>1200</v>
      </c>
    </row>
    <row r="25" spans="2:3" ht="15" thickTop="1" x14ac:dyDescent="0.2"/>
  </sheetData>
  <dataValidations count="1">
    <dataValidation type="list" allowBlank="1" showInputMessage="1" showErrorMessage="1" sqref="C11" xr:uid="{1719BE80-538A-43FC-B1F4-C7E8CBBD76E7}">
      <formula1>GültigeJahre</formula1>
    </dataValidation>
  </dataValidations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D3977-DBC3-4FF6-91B4-A052C3CC46E8}">
  <dimension ref="B2:E14"/>
  <sheetViews>
    <sheetView view="pageLayout" zoomScale="120" zoomScaleNormal="100" zoomScalePageLayoutView="120" workbookViewId="0">
      <selection activeCell="C14" sqref="C14"/>
    </sheetView>
  </sheetViews>
  <sheetFormatPr baseColWidth="10" defaultRowHeight="14.25" x14ac:dyDescent="0.2"/>
  <cols>
    <col min="1" max="1" width="6.5" customWidth="1"/>
    <col min="2" max="2" width="14.375" customWidth="1"/>
    <col min="3" max="3" width="17.125" bestFit="1" customWidth="1"/>
    <col min="4" max="8" width="11.625" customWidth="1"/>
  </cols>
  <sheetData>
    <row r="2" spans="2:5" x14ac:dyDescent="0.2">
      <c r="B2" t="s">
        <v>13</v>
      </c>
      <c r="C2">
        <f>SteuerJahr</f>
        <v>2025</v>
      </c>
    </row>
    <row r="4" spans="2:5" x14ac:dyDescent="0.2">
      <c r="B4" t="s">
        <v>1</v>
      </c>
      <c r="C4" s="1">
        <f>VLOOKUP(SteuerJahr,DbsRendite,5)</f>
        <v>4.8999999999999998E-3</v>
      </c>
    </row>
    <row r="5" spans="2:5" x14ac:dyDescent="0.2">
      <c r="B5" t="s">
        <v>2</v>
      </c>
      <c r="C5" s="2">
        <f>C4</f>
        <v>4.8999999999999998E-3</v>
      </c>
      <c r="D5" t="s">
        <v>7</v>
      </c>
    </row>
    <row r="6" spans="2:5" x14ac:dyDescent="0.2">
      <c r="B6">
        <v>1</v>
      </c>
      <c r="C6" s="2">
        <f>B6+C5</f>
        <v>1.0048999999999999</v>
      </c>
      <c r="D6" t="s">
        <v>3</v>
      </c>
    </row>
    <row r="7" spans="2:5" x14ac:dyDescent="0.2">
      <c r="B7">
        <v>22</v>
      </c>
      <c r="C7" s="3">
        <f>C6^B7</f>
        <v>1.1135317818433743</v>
      </c>
      <c r="D7" t="s">
        <v>4</v>
      </c>
    </row>
    <row r="8" spans="2:5" x14ac:dyDescent="0.2">
      <c r="B8">
        <v>-1</v>
      </c>
      <c r="C8" s="3">
        <f>SUM(C7,B8)</f>
        <v>0.11353178184337431</v>
      </c>
      <c r="D8" t="s">
        <v>5</v>
      </c>
      <c r="E8" t="s">
        <v>11</v>
      </c>
    </row>
    <row r="9" spans="2:5" x14ac:dyDescent="0.2">
      <c r="C9" s="3"/>
    </row>
    <row r="10" spans="2:5" x14ac:dyDescent="0.2">
      <c r="B10">
        <v>23</v>
      </c>
      <c r="C10" s="3">
        <f>C6^B10</f>
        <v>1.1189880875744067</v>
      </c>
      <c r="D10" t="s">
        <v>6</v>
      </c>
    </row>
    <row r="11" spans="2:5" x14ac:dyDescent="0.2">
      <c r="C11">
        <f>B7*C5*C10</f>
        <v>0.12062691584052103</v>
      </c>
      <c r="D11" s="4" t="s">
        <v>8</v>
      </c>
      <c r="E11" t="s">
        <v>12</v>
      </c>
    </row>
    <row r="12" spans="2:5" x14ac:dyDescent="0.2">
      <c r="C12">
        <f>C8/C11</f>
        <v>0.94118117048995031</v>
      </c>
      <c r="D12" s="4" t="s">
        <v>14</v>
      </c>
    </row>
    <row r="13" spans="2:5" x14ac:dyDescent="0.2">
      <c r="B13">
        <v>1</v>
      </c>
      <c r="C13">
        <f>B13-C12</f>
        <v>5.8818829510049686E-2</v>
      </c>
      <c r="D13" t="s">
        <v>15</v>
      </c>
    </row>
    <row r="14" spans="2:5" ht="15" x14ac:dyDescent="0.25">
      <c r="B14" s="5" t="s">
        <v>10</v>
      </c>
      <c r="C14" s="7">
        <f>ROUND(C13,2)</f>
        <v>0.06</v>
      </c>
      <c r="D14" t="s">
        <v>9</v>
      </c>
    </row>
  </sheetData>
  <pageMargins left="0.34251968503937008" right="0.39370078740157483" top="1.1811023622047245" bottom="0.59055118110236227" header="0.20472440944881892" footer="0.31496062992125984"/>
  <pageSetup paperSize="9" orientation="portrait" r:id="rId1"/>
  <headerFooter scaleWithDoc="0">
    <oddHeader>&amp;L&amp;G</oddHeader>
    <oddFooter>&amp;L&amp;7   &amp;C&amp;7   &amp;R&amp;7&amp;P/&amp;N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7EF53-60F6-4498-9580-8F0508427AFD}">
  <dimension ref="A1:G64"/>
  <sheetViews>
    <sheetView tabSelected="1" view="pageLayout" zoomScale="120" zoomScaleNormal="100" zoomScalePageLayoutView="120" workbookViewId="0">
      <selection activeCell="C19" sqref="C19"/>
    </sheetView>
  </sheetViews>
  <sheetFormatPr baseColWidth="10" defaultRowHeight="14.25" x14ac:dyDescent="0.2"/>
  <cols>
    <col min="1" max="1" width="6.5" customWidth="1"/>
    <col min="2" max="8" width="11.625" customWidth="1"/>
  </cols>
  <sheetData>
    <row r="1" spans="2:7" x14ac:dyDescent="0.2">
      <c r="B1" s="30" t="s">
        <v>26</v>
      </c>
    </row>
    <row r="3" spans="2:7" x14ac:dyDescent="0.2">
      <c r="B3" s="10" t="s">
        <v>21</v>
      </c>
      <c r="C3" s="10" t="s">
        <v>22</v>
      </c>
      <c r="D3" s="10" t="s">
        <v>23</v>
      </c>
      <c r="E3" s="10" t="s">
        <v>0</v>
      </c>
      <c r="F3" s="10" t="s">
        <v>24</v>
      </c>
      <c r="G3" s="10" t="s">
        <v>25</v>
      </c>
    </row>
    <row r="4" spans="2:7" x14ac:dyDescent="0.2">
      <c r="B4" s="28">
        <v>2011</v>
      </c>
      <c r="C4" s="29">
        <v>1.47E-2</v>
      </c>
      <c r="D4" s="28"/>
      <c r="E4" s="28"/>
      <c r="F4" s="28"/>
      <c r="G4" s="28"/>
    </row>
    <row r="5" spans="2:7" x14ac:dyDescent="0.2">
      <c r="B5" s="12">
        <v>2012</v>
      </c>
      <c r="C5" s="19">
        <v>6.4999999999999997E-3</v>
      </c>
      <c r="D5" s="12"/>
      <c r="E5" s="12"/>
      <c r="F5" s="12"/>
      <c r="G5" s="12"/>
    </row>
    <row r="6" spans="2:7" x14ac:dyDescent="0.2">
      <c r="B6" s="12">
        <v>2013</v>
      </c>
      <c r="C6" s="19">
        <v>9.4999999999999998E-3</v>
      </c>
      <c r="D6" s="12"/>
      <c r="E6" s="12"/>
      <c r="F6" s="12"/>
      <c r="G6" s="12"/>
    </row>
    <row r="7" spans="2:7" x14ac:dyDescent="0.2">
      <c r="B7" s="12">
        <v>2014</v>
      </c>
      <c r="C7" s="19">
        <v>6.8999999999999999E-3</v>
      </c>
      <c r="D7" s="12"/>
      <c r="E7" s="12"/>
      <c r="F7" s="12"/>
      <c r="G7" s="12"/>
    </row>
    <row r="8" spans="2:7" x14ac:dyDescent="0.2">
      <c r="B8" s="12">
        <v>2015</v>
      </c>
      <c r="C8" s="19">
        <v>-6.9999999999999999E-4</v>
      </c>
      <c r="D8" s="12"/>
      <c r="E8" s="12"/>
      <c r="F8" s="12"/>
      <c r="G8" s="12"/>
    </row>
    <row r="9" spans="2:7" x14ac:dyDescent="0.2">
      <c r="B9" s="12">
        <v>2016</v>
      </c>
      <c r="C9" s="19">
        <v>-3.5999999999999999E-3</v>
      </c>
      <c r="D9" s="12"/>
      <c r="E9" s="12"/>
      <c r="F9" s="12"/>
      <c r="G9" s="12"/>
    </row>
    <row r="10" spans="2:7" x14ac:dyDescent="0.2">
      <c r="B10" s="12">
        <v>2017</v>
      </c>
      <c r="C10" s="19">
        <v>-6.9999999999999999E-4</v>
      </c>
      <c r="D10" s="12"/>
      <c r="E10" s="12"/>
      <c r="F10" s="12"/>
      <c r="G10" s="12"/>
    </row>
    <row r="11" spans="2:7" x14ac:dyDescent="0.2">
      <c r="B11" s="12">
        <v>2018</v>
      </c>
      <c r="C11" s="19">
        <v>2.9999999999999997E-4</v>
      </c>
      <c r="D11" s="12"/>
      <c r="E11" s="12"/>
      <c r="F11" s="12"/>
      <c r="G11" s="12"/>
    </row>
    <row r="12" spans="2:7" x14ac:dyDescent="0.2">
      <c r="B12" s="12">
        <v>2019</v>
      </c>
      <c r="C12" s="19">
        <v>-4.8999999999999998E-3</v>
      </c>
      <c r="D12" s="12"/>
      <c r="E12" s="12"/>
      <c r="F12" s="12"/>
      <c r="G12" s="12"/>
    </row>
    <row r="13" spans="2:7" x14ac:dyDescent="0.2">
      <c r="B13" s="12">
        <v>2020</v>
      </c>
      <c r="C13" s="19">
        <v>-5.1999999999999998E-3</v>
      </c>
      <c r="D13" s="20">
        <f>IF(C13=0,0,ROUND(AVERAGE(C4:C13),4))</f>
        <v>2.3E-3</v>
      </c>
      <c r="E13" s="21">
        <f t="shared" ref="E13:E43" si="0">IF(C13&lt;&gt;0,Zuschlag,0)</f>
        <v>5.0000000000000001E-3</v>
      </c>
      <c r="F13" s="20">
        <f>SUM(D13:E13)</f>
        <v>7.3000000000000001E-3</v>
      </c>
      <c r="G13" s="22">
        <f>F13</f>
        <v>7.3000000000000001E-3</v>
      </c>
    </row>
    <row r="14" spans="2:7" x14ac:dyDescent="0.2">
      <c r="B14" s="12">
        <v>2021</v>
      </c>
      <c r="C14" s="19">
        <v>-1.2700000000000001E-3</v>
      </c>
      <c r="D14" s="20">
        <f>IF(C14=0,0,ROUND(AVERAGE(C5:C14),4))</f>
        <v>6.9999999999999999E-4</v>
      </c>
      <c r="E14" s="21">
        <f t="shared" si="0"/>
        <v>5.0000000000000001E-3</v>
      </c>
      <c r="F14" s="20">
        <f t="shared" ref="F14:F43" si="1">SUM(D14:E14)</f>
        <v>5.7000000000000002E-3</v>
      </c>
      <c r="G14" s="22">
        <f t="shared" ref="G14:G43" si="2">F14</f>
        <v>5.7000000000000002E-3</v>
      </c>
    </row>
    <row r="15" spans="2:7" x14ac:dyDescent="0.2">
      <c r="B15" s="12">
        <v>2022</v>
      </c>
      <c r="C15" s="19">
        <v>1.565E-3</v>
      </c>
      <c r="D15" s="20">
        <f t="shared" ref="D15:D43" si="3">IF(C15=0,0,ROUND(AVERAGE(C6:C15),4))</f>
        <v>2.0000000000000001E-4</v>
      </c>
      <c r="E15" s="21">
        <f t="shared" si="0"/>
        <v>5.0000000000000001E-3</v>
      </c>
      <c r="F15" s="20">
        <f t="shared" si="1"/>
        <v>5.1999999999999998E-3</v>
      </c>
      <c r="G15" s="22">
        <f t="shared" si="2"/>
        <v>5.1999999999999998E-3</v>
      </c>
    </row>
    <row r="16" spans="2:7" x14ac:dyDescent="0.2">
      <c r="B16" s="12">
        <v>2023</v>
      </c>
      <c r="C16" s="19">
        <v>6.5599999999999999E-3</v>
      </c>
      <c r="D16" s="20">
        <f t="shared" si="3"/>
        <v>-1E-4</v>
      </c>
      <c r="E16" s="21">
        <f t="shared" si="0"/>
        <v>5.0000000000000001E-3</v>
      </c>
      <c r="F16" s="20">
        <f t="shared" si="1"/>
        <v>4.8999999999999998E-3</v>
      </c>
      <c r="G16" s="22">
        <f t="shared" si="2"/>
        <v>4.8999999999999998E-3</v>
      </c>
    </row>
    <row r="17" spans="2:7" x14ac:dyDescent="0.2">
      <c r="B17" s="12">
        <v>2024</v>
      </c>
      <c r="C17" s="19">
        <v>2.8900000000000002E-3</v>
      </c>
      <c r="D17" s="20">
        <f t="shared" si="3"/>
        <v>-5.0000000000000001E-4</v>
      </c>
      <c r="E17" s="21">
        <f t="shared" si="0"/>
        <v>5.0000000000000001E-3</v>
      </c>
      <c r="F17" s="20">
        <f t="shared" si="1"/>
        <v>4.5000000000000005E-3</v>
      </c>
      <c r="G17" s="22">
        <f t="shared" si="2"/>
        <v>4.5000000000000005E-3</v>
      </c>
    </row>
    <row r="18" spans="2:7" x14ac:dyDescent="0.2">
      <c r="B18" s="12">
        <v>2025</v>
      </c>
      <c r="C18" s="19">
        <v>2.8900000000000002E-3</v>
      </c>
      <c r="D18" s="20">
        <f t="shared" si="3"/>
        <v>-1E-4</v>
      </c>
      <c r="E18" s="21">
        <f t="shared" si="0"/>
        <v>5.0000000000000001E-3</v>
      </c>
      <c r="F18" s="20">
        <f t="shared" si="1"/>
        <v>4.8999999999999998E-3</v>
      </c>
      <c r="G18" s="22">
        <f t="shared" si="2"/>
        <v>4.8999999999999998E-3</v>
      </c>
    </row>
    <row r="19" spans="2:7" x14ac:dyDescent="0.2">
      <c r="B19" s="12">
        <v>2026</v>
      </c>
      <c r="C19" s="19"/>
      <c r="D19" s="20">
        <f t="shared" si="3"/>
        <v>0</v>
      </c>
      <c r="E19" s="21">
        <f t="shared" si="0"/>
        <v>0</v>
      </c>
      <c r="F19" s="20">
        <f t="shared" si="1"/>
        <v>0</v>
      </c>
      <c r="G19" s="22">
        <f t="shared" si="2"/>
        <v>0</v>
      </c>
    </row>
    <row r="20" spans="2:7" x14ac:dyDescent="0.2">
      <c r="B20" s="12">
        <v>2027</v>
      </c>
      <c r="C20" s="19"/>
      <c r="D20" s="20">
        <f t="shared" si="3"/>
        <v>0</v>
      </c>
      <c r="E20" s="21">
        <f t="shared" si="0"/>
        <v>0</v>
      </c>
      <c r="F20" s="20">
        <f t="shared" si="1"/>
        <v>0</v>
      </c>
      <c r="G20" s="22">
        <f t="shared" si="2"/>
        <v>0</v>
      </c>
    </row>
    <row r="21" spans="2:7" x14ac:dyDescent="0.2">
      <c r="B21" s="12">
        <v>2028</v>
      </c>
      <c r="C21" s="19"/>
      <c r="D21" s="20">
        <f t="shared" si="3"/>
        <v>0</v>
      </c>
      <c r="E21" s="21">
        <f t="shared" si="0"/>
        <v>0</v>
      </c>
      <c r="F21" s="20">
        <f t="shared" si="1"/>
        <v>0</v>
      </c>
      <c r="G21" s="22">
        <f t="shared" si="2"/>
        <v>0</v>
      </c>
    </row>
    <row r="22" spans="2:7" x14ac:dyDescent="0.2">
      <c r="B22" s="12">
        <v>2029</v>
      </c>
      <c r="C22" s="19"/>
      <c r="D22" s="20">
        <f t="shared" si="3"/>
        <v>0</v>
      </c>
      <c r="E22" s="21">
        <f t="shared" si="0"/>
        <v>0</v>
      </c>
      <c r="F22" s="20">
        <f t="shared" si="1"/>
        <v>0</v>
      </c>
      <c r="G22" s="22">
        <f t="shared" si="2"/>
        <v>0</v>
      </c>
    </row>
    <row r="23" spans="2:7" x14ac:dyDescent="0.2">
      <c r="B23" s="12">
        <v>2030</v>
      </c>
      <c r="C23" s="19"/>
      <c r="D23" s="20">
        <f t="shared" si="3"/>
        <v>0</v>
      </c>
      <c r="E23" s="21">
        <f t="shared" si="0"/>
        <v>0</v>
      </c>
      <c r="F23" s="20">
        <f t="shared" si="1"/>
        <v>0</v>
      </c>
      <c r="G23" s="22">
        <f t="shared" si="2"/>
        <v>0</v>
      </c>
    </row>
    <row r="24" spans="2:7" x14ac:dyDescent="0.2">
      <c r="B24" s="12">
        <v>2031</v>
      </c>
      <c r="C24" s="19"/>
      <c r="D24" s="20">
        <f t="shared" si="3"/>
        <v>0</v>
      </c>
      <c r="E24" s="21">
        <f t="shared" si="0"/>
        <v>0</v>
      </c>
      <c r="F24" s="20">
        <f t="shared" si="1"/>
        <v>0</v>
      </c>
      <c r="G24" s="22">
        <f t="shared" si="2"/>
        <v>0</v>
      </c>
    </row>
    <row r="25" spans="2:7" x14ac:dyDescent="0.2">
      <c r="B25" s="12">
        <v>2032</v>
      </c>
      <c r="C25" s="19"/>
      <c r="D25" s="20">
        <f t="shared" si="3"/>
        <v>0</v>
      </c>
      <c r="E25" s="21">
        <f t="shared" si="0"/>
        <v>0</v>
      </c>
      <c r="F25" s="20">
        <f t="shared" si="1"/>
        <v>0</v>
      </c>
      <c r="G25" s="22">
        <f t="shared" si="2"/>
        <v>0</v>
      </c>
    </row>
    <row r="26" spans="2:7" x14ac:dyDescent="0.2">
      <c r="B26" s="12">
        <v>2033</v>
      </c>
      <c r="C26" s="19"/>
      <c r="D26" s="20">
        <f t="shared" si="3"/>
        <v>0</v>
      </c>
      <c r="E26" s="21">
        <f t="shared" si="0"/>
        <v>0</v>
      </c>
      <c r="F26" s="20">
        <f t="shared" si="1"/>
        <v>0</v>
      </c>
      <c r="G26" s="22">
        <f t="shared" si="2"/>
        <v>0</v>
      </c>
    </row>
    <row r="27" spans="2:7" x14ac:dyDescent="0.2">
      <c r="B27" s="12">
        <v>2034</v>
      </c>
      <c r="C27" s="19"/>
      <c r="D27" s="20">
        <f t="shared" si="3"/>
        <v>0</v>
      </c>
      <c r="E27" s="21">
        <f t="shared" si="0"/>
        <v>0</v>
      </c>
      <c r="F27" s="20">
        <f t="shared" si="1"/>
        <v>0</v>
      </c>
      <c r="G27" s="22">
        <f t="shared" si="2"/>
        <v>0</v>
      </c>
    </row>
    <row r="28" spans="2:7" x14ac:dyDescent="0.2">
      <c r="B28" s="12">
        <v>2035</v>
      </c>
      <c r="C28" s="19"/>
      <c r="D28" s="20">
        <f t="shared" si="3"/>
        <v>0</v>
      </c>
      <c r="E28" s="21">
        <f t="shared" si="0"/>
        <v>0</v>
      </c>
      <c r="F28" s="20">
        <f t="shared" si="1"/>
        <v>0</v>
      </c>
      <c r="G28" s="22">
        <f t="shared" si="2"/>
        <v>0</v>
      </c>
    </row>
    <row r="29" spans="2:7" x14ac:dyDescent="0.2">
      <c r="B29" s="12">
        <v>2036</v>
      </c>
      <c r="C29" s="19"/>
      <c r="D29" s="20">
        <f t="shared" si="3"/>
        <v>0</v>
      </c>
      <c r="E29" s="21">
        <f t="shared" si="0"/>
        <v>0</v>
      </c>
      <c r="F29" s="20">
        <f t="shared" si="1"/>
        <v>0</v>
      </c>
      <c r="G29" s="22">
        <f t="shared" si="2"/>
        <v>0</v>
      </c>
    </row>
    <row r="30" spans="2:7" x14ac:dyDescent="0.2">
      <c r="B30" s="12">
        <v>2037</v>
      </c>
      <c r="C30" s="19"/>
      <c r="D30" s="20">
        <f t="shared" si="3"/>
        <v>0</v>
      </c>
      <c r="E30" s="21">
        <f t="shared" si="0"/>
        <v>0</v>
      </c>
      <c r="F30" s="20">
        <f t="shared" si="1"/>
        <v>0</v>
      </c>
      <c r="G30" s="22">
        <f t="shared" si="2"/>
        <v>0</v>
      </c>
    </row>
    <row r="31" spans="2:7" x14ac:dyDescent="0.2">
      <c r="B31" s="12">
        <v>2038</v>
      </c>
      <c r="C31" s="19"/>
      <c r="D31" s="20">
        <f t="shared" si="3"/>
        <v>0</v>
      </c>
      <c r="E31" s="21">
        <f t="shared" si="0"/>
        <v>0</v>
      </c>
      <c r="F31" s="20">
        <f t="shared" si="1"/>
        <v>0</v>
      </c>
      <c r="G31" s="22">
        <f t="shared" si="2"/>
        <v>0</v>
      </c>
    </row>
    <row r="32" spans="2:7" x14ac:dyDescent="0.2">
      <c r="B32" s="12">
        <v>2039</v>
      </c>
      <c r="C32" s="19"/>
      <c r="D32" s="20">
        <f t="shared" si="3"/>
        <v>0</v>
      </c>
      <c r="E32" s="21">
        <f t="shared" si="0"/>
        <v>0</v>
      </c>
      <c r="F32" s="20">
        <f t="shared" si="1"/>
        <v>0</v>
      </c>
      <c r="G32" s="22">
        <f t="shared" si="2"/>
        <v>0</v>
      </c>
    </row>
    <row r="33" spans="2:7" x14ac:dyDescent="0.2">
      <c r="B33" s="12">
        <v>2040</v>
      </c>
      <c r="C33" s="19"/>
      <c r="D33" s="20">
        <f t="shared" si="3"/>
        <v>0</v>
      </c>
      <c r="E33" s="21">
        <f t="shared" si="0"/>
        <v>0</v>
      </c>
      <c r="F33" s="20">
        <f t="shared" si="1"/>
        <v>0</v>
      </c>
      <c r="G33" s="22">
        <f t="shared" si="2"/>
        <v>0</v>
      </c>
    </row>
    <row r="34" spans="2:7" x14ac:dyDescent="0.2">
      <c r="B34" s="12">
        <v>2041</v>
      </c>
      <c r="C34" s="19"/>
      <c r="D34" s="20">
        <f t="shared" si="3"/>
        <v>0</v>
      </c>
      <c r="E34" s="21">
        <f t="shared" si="0"/>
        <v>0</v>
      </c>
      <c r="F34" s="20">
        <f t="shared" si="1"/>
        <v>0</v>
      </c>
      <c r="G34" s="22">
        <f t="shared" si="2"/>
        <v>0</v>
      </c>
    </row>
    <row r="35" spans="2:7" x14ac:dyDescent="0.2">
      <c r="B35" s="12">
        <v>2042</v>
      </c>
      <c r="C35" s="19"/>
      <c r="D35" s="20">
        <f t="shared" si="3"/>
        <v>0</v>
      </c>
      <c r="E35" s="21">
        <f t="shared" si="0"/>
        <v>0</v>
      </c>
      <c r="F35" s="20">
        <f t="shared" si="1"/>
        <v>0</v>
      </c>
      <c r="G35" s="22">
        <f t="shared" si="2"/>
        <v>0</v>
      </c>
    </row>
    <row r="36" spans="2:7" x14ac:dyDescent="0.2">
      <c r="B36" s="12">
        <v>2043</v>
      </c>
      <c r="C36" s="19"/>
      <c r="D36" s="20">
        <f t="shared" si="3"/>
        <v>0</v>
      </c>
      <c r="E36" s="21">
        <f t="shared" si="0"/>
        <v>0</v>
      </c>
      <c r="F36" s="20">
        <f t="shared" si="1"/>
        <v>0</v>
      </c>
      <c r="G36" s="22">
        <f t="shared" si="2"/>
        <v>0</v>
      </c>
    </row>
    <row r="37" spans="2:7" x14ac:dyDescent="0.2">
      <c r="B37" s="12">
        <v>2044</v>
      </c>
      <c r="C37" s="19"/>
      <c r="D37" s="20">
        <f t="shared" si="3"/>
        <v>0</v>
      </c>
      <c r="E37" s="21">
        <f t="shared" si="0"/>
        <v>0</v>
      </c>
      <c r="F37" s="20">
        <f t="shared" si="1"/>
        <v>0</v>
      </c>
      <c r="G37" s="22">
        <f t="shared" si="2"/>
        <v>0</v>
      </c>
    </row>
    <row r="38" spans="2:7" x14ac:dyDescent="0.2">
      <c r="B38" s="12">
        <v>2045</v>
      </c>
      <c r="C38" s="19"/>
      <c r="D38" s="20">
        <f t="shared" si="3"/>
        <v>0</v>
      </c>
      <c r="E38" s="21">
        <f t="shared" si="0"/>
        <v>0</v>
      </c>
      <c r="F38" s="20">
        <f t="shared" si="1"/>
        <v>0</v>
      </c>
      <c r="G38" s="22">
        <f t="shared" si="2"/>
        <v>0</v>
      </c>
    </row>
    <row r="39" spans="2:7" x14ac:dyDescent="0.2">
      <c r="B39" s="12">
        <v>2046</v>
      </c>
      <c r="C39" s="19"/>
      <c r="D39" s="20">
        <f t="shared" si="3"/>
        <v>0</v>
      </c>
      <c r="E39" s="21">
        <f t="shared" si="0"/>
        <v>0</v>
      </c>
      <c r="F39" s="20">
        <f t="shared" si="1"/>
        <v>0</v>
      </c>
      <c r="G39" s="22">
        <f t="shared" si="2"/>
        <v>0</v>
      </c>
    </row>
    <row r="40" spans="2:7" x14ac:dyDescent="0.2">
      <c r="B40" s="12">
        <v>2047</v>
      </c>
      <c r="C40" s="19"/>
      <c r="D40" s="20">
        <f t="shared" si="3"/>
        <v>0</v>
      </c>
      <c r="E40" s="21">
        <f t="shared" si="0"/>
        <v>0</v>
      </c>
      <c r="F40" s="20">
        <f t="shared" si="1"/>
        <v>0</v>
      </c>
      <c r="G40" s="22">
        <f t="shared" si="2"/>
        <v>0</v>
      </c>
    </row>
    <row r="41" spans="2:7" x14ac:dyDescent="0.2">
      <c r="B41" s="12">
        <v>2048</v>
      </c>
      <c r="C41" s="19"/>
      <c r="D41" s="20">
        <f t="shared" si="3"/>
        <v>0</v>
      </c>
      <c r="E41" s="21">
        <f t="shared" si="0"/>
        <v>0</v>
      </c>
      <c r="F41" s="20">
        <f t="shared" si="1"/>
        <v>0</v>
      </c>
      <c r="G41" s="22">
        <f t="shared" si="2"/>
        <v>0</v>
      </c>
    </row>
    <row r="42" spans="2:7" x14ac:dyDescent="0.2">
      <c r="B42" s="12">
        <v>2049</v>
      </c>
      <c r="C42" s="19"/>
      <c r="D42" s="20">
        <f t="shared" si="3"/>
        <v>0</v>
      </c>
      <c r="E42" s="21">
        <f t="shared" si="0"/>
        <v>0</v>
      </c>
      <c r="F42" s="20">
        <f t="shared" si="1"/>
        <v>0</v>
      </c>
      <c r="G42" s="22">
        <f t="shared" si="2"/>
        <v>0</v>
      </c>
    </row>
    <row r="43" spans="2:7" x14ac:dyDescent="0.2">
      <c r="B43" s="13">
        <v>2050</v>
      </c>
      <c r="C43" s="23"/>
      <c r="D43" s="24">
        <f t="shared" si="3"/>
        <v>0</v>
      </c>
      <c r="E43" s="25">
        <f t="shared" si="0"/>
        <v>0</v>
      </c>
      <c r="F43" s="24">
        <f t="shared" si="1"/>
        <v>0</v>
      </c>
      <c r="G43" s="26">
        <f t="shared" si="2"/>
        <v>0</v>
      </c>
    </row>
    <row r="53" spans="1:4" ht="15" x14ac:dyDescent="0.25">
      <c r="A53" s="27" t="s">
        <v>0</v>
      </c>
    </row>
    <row r="54" spans="1:4" x14ac:dyDescent="0.2">
      <c r="A54" s="10" t="s">
        <v>18</v>
      </c>
      <c r="B54" s="10" t="s">
        <v>19</v>
      </c>
      <c r="C54" s="10" t="s">
        <v>0</v>
      </c>
      <c r="D54" s="10" t="s">
        <v>20</v>
      </c>
    </row>
    <row r="55" spans="1:4" x14ac:dyDescent="0.2">
      <c r="A55" s="11">
        <v>1</v>
      </c>
      <c r="B55" s="14">
        <v>2020</v>
      </c>
      <c r="C55" s="18">
        <v>5.0000000000000001E-3</v>
      </c>
      <c r="D55" s="17" cm="1">
        <f t="array" ref="D55">VLOOKUP(SteuerJahr,B55:C64,2)</f>
        <v>5.0000000000000001E-3</v>
      </c>
    </row>
    <row r="56" spans="1:4" x14ac:dyDescent="0.2">
      <c r="A56" s="12">
        <v>2</v>
      </c>
      <c r="B56" s="15"/>
      <c r="C56" s="12"/>
    </row>
    <row r="57" spans="1:4" x14ac:dyDescent="0.2">
      <c r="A57" s="12">
        <v>3</v>
      </c>
      <c r="B57" s="15"/>
      <c r="C57" s="12"/>
    </row>
    <row r="58" spans="1:4" x14ac:dyDescent="0.2">
      <c r="A58" s="12">
        <v>4</v>
      </c>
      <c r="B58" s="15"/>
      <c r="C58" s="12"/>
    </row>
    <row r="59" spans="1:4" x14ac:dyDescent="0.2">
      <c r="A59" s="12">
        <v>5</v>
      </c>
      <c r="B59" s="15"/>
      <c r="C59" s="12"/>
    </row>
    <row r="60" spans="1:4" x14ac:dyDescent="0.2">
      <c r="A60" s="12">
        <v>6</v>
      </c>
      <c r="B60" s="15"/>
      <c r="C60" s="12"/>
    </row>
    <row r="61" spans="1:4" x14ac:dyDescent="0.2">
      <c r="A61" s="12">
        <v>7</v>
      </c>
      <c r="B61" s="15"/>
      <c r="C61" s="12"/>
    </row>
    <row r="62" spans="1:4" x14ac:dyDescent="0.2">
      <c r="A62" s="12">
        <v>8</v>
      </c>
      <c r="B62" s="15"/>
      <c r="C62" s="12"/>
    </row>
    <row r="63" spans="1:4" x14ac:dyDescent="0.2">
      <c r="A63" s="12">
        <v>9</v>
      </c>
      <c r="B63" s="15"/>
      <c r="C63" s="12"/>
    </row>
    <row r="64" spans="1:4" x14ac:dyDescent="0.2">
      <c r="A64" s="13">
        <v>10</v>
      </c>
      <c r="B64" s="16"/>
      <c r="C64" s="13"/>
    </row>
  </sheetData>
  <hyperlinks>
    <hyperlink ref="B1" r:id="rId1" xr:uid="{CDCD8A75-E2C3-4F8F-9036-7DFF22666F76}"/>
  </hyperlinks>
  <pageMargins left="0.34251968503937008" right="0.39370078740157483" top="1.1811023622047245" bottom="0.59055118110236227" header="0.20472440944881892" footer="0.31496062992125984"/>
  <pageSetup paperSize="9" orientation="portrait" r:id="rId2"/>
  <headerFooter scaleWithDoc="0">
    <oddHeader>&amp;L&amp;G</oddHeader>
    <oddFooter>&amp;L&amp;7   &amp;C&amp;7   &amp;R&amp;7&amp;P/&amp;N</oddFooter>
  </headerFooter>
  <ignoredErrors>
    <ignoredError sqref="D13:D14 D15:D23 D24:D26" formulaRange="1"/>
  </ignoredErrors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5</vt:i4>
      </vt:variant>
    </vt:vector>
  </HeadingPairs>
  <TitlesOfParts>
    <vt:vector size="8" baseType="lpstr">
      <vt:lpstr>Ertragsanteil Leibrente</vt:lpstr>
      <vt:lpstr>Berechnung</vt:lpstr>
      <vt:lpstr>Grundlagen</vt:lpstr>
      <vt:lpstr>Ausgangs_Jahr</vt:lpstr>
      <vt:lpstr>DbsRendite</vt:lpstr>
      <vt:lpstr>Ertrags_Anteil</vt:lpstr>
      <vt:lpstr>SteuerJahr</vt:lpstr>
      <vt:lpstr>Zuschlag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Burgunder Fritz, FIN-SV-GB-R-K</dc:creator>
  <dc:description>V01-2020-02-06</dc:description>
  <cp:lastModifiedBy>Gruny Robert, FIN-SV-GB-R-K</cp:lastModifiedBy>
  <cp:lastPrinted>2024-12-05T12:39:12Z</cp:lastPrinted>
  <dcterms:created xsi:type="dcterms:W3CDTF">2017-01-27T10:03:10Z</dcterms:created>
  <dcterms:modified xsi:type="dcterms:W3CDTF">2025-01-14T14:50:11Z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4fdd986-87d9-48c6-acda-407b1ab5fef0_Enabled">
    <vt:lpwstr>true</vt:lpwstr>
  </property>
  <property fmtid="{D5CDD505-2E9C-101B-9397-08002B2CF9AE}" pid="3" name="MSIP_Label_74fdd986-87d9-48c6-acda-407b1ab5fef0_SetDate">
    <vt:lpwstr>2024-11-15T16:07:35Z</vt:lpwstr>
  </property>
  <property fmtid="{D5CDD505-2E9C-101B-9397-08002B2CF9AE}" pid="4" name="MSIP_Label_74fdd986-87d9-48c6-acda-407b1ab5fef0_Method">
    <vt:lpwstr>Standard</vt:lpwstr>
  </property>
  <property fmtid="{D5CDD505-2E9C-101B-9397-08002B2CF9AE}" pid="5" name="MSIP_Label_74fdd986-87d9-48c6-acda-407b1ab5fef0_Name">
    <vt:lpwstr>NICHT KLASSIFIZIERT</vt:lpwstr>
  </property>
  <property fmtid="{D5CDD505-2E9C-101B-9397-08002B2CF9AE}" pid="6" name="MSIP_Label_74fdd986-87d9-48c6-acda-407b1ab5fef0_SiteId">
    <vt:lpwstr>cb96f99a-a111-42d7-9f65-e111197ba4bb</vt:lpwstr>
  </property>
  <property fmtid="{D5CDD505-2E9C-101B-9397-08002B2CF9AE}" pid="7" name="MSIP_Label_74fdd986-87d9-48c6-acda-407b1ab5fef0_ActionId">
    <vt:lpwstr>bb3ca232-b43c-46fa-9bc4-a6416578e0d3</vt:lpwstr>
  </property>
  <property fmtid="{D5CDD505-2E9C-101B-9397-08002B2CF9AE}" pid="8" name="MSIP_Label_74fdd986-87d9-48c6-acda-407b1ab5fef0_ContentBits">
    <vt:lpwstr>0</vt:lpwstr>
  </property>
</Properties>
</file>